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/>
  </bookViews>
  <sheets>
    <sheet name="4th" sheetId="6" r:id="rId1"/>
    <sheet name="FDPP LICENSE" sheetId="2" state="veryHidden" r:id="rId2"/>
  </sheets>
  <calcPr calcId="124519"/>
</workbook>
</file>

<file path=xl/calcChain.xml><?xml version="1.0" encoding="utf-8"?>
<calcChain xmlns="http://schemas.openxmlformats.org/spreadsheetml/2006/main">
  <c r="G32" i="6"/>
  <c r="C38"/>
  <c r="C42"/>
  <c r="C44"/>
  <c r="C41"/>
  <c r="C35"/>
  <c r="C37"/>
  <c r="B19" l="1"/>
  <c r="G18"/>
  <c r="C17"/>
  <c r="G17" s="1"/>
  <c r="G19" s="1"/>
  <c r="C30"/>
  <c r="B30"/>
  <c r="G30" s="1"/>
  <c r="G42"/>
  <c r="G37"/>
  <c r="G41"/>
  <c r="B46"/>
  <c r="G45"/>
  <c r="G44"/>
  <c r="G43"/>
  <c r="G39"/>
  <c r="G38"/>
  <c r="G36"/>
  <c r="G34"/>
  <c r="C22"/>
  <c r="B22"/>
  <c r="C15"/>
  <c r="C20" s="1"/>
  <c r="B15"/>
  <c r="G15" s="1"/>
  <c r="G20" s="1"/>
  <c r="B47" l="1"/>
  <c r="B20"/>
  <c r="C19"/>
  <c r="C46"/>
  <c r="C47" s="1"/>
  <c r="G35"/>
  <c r="G46" s="1"/>
  <c r="G47" s="1"/>
</calcChain>
</file>

<file path=xl/sharedStrings.xml><?xml version="1.0" encoding="utf-8"?>
<sst xmlns="http://schemas.openxmlformats.org/spreadsheetml/2006/main" count="60" uniqueCount="56">
  <si>
    <t>FDP Form 8 - Local Disaster Risk Reduction and Management Fund Utilization</t>
  </si>
  <si>
    <t>(Commission on Audit Form)</t>
  </si>
  <si>
    <t>LOCAL DISASTER RISK REDUCTION AND MANAGEMENT FUND UTILIZATION</t>
  </si>
  <si>
    <t>REGION:</t>
  </si>
  <si>
    <t>CALENDAR YEAR:</t>
  </si>
  <si>
    <t>PROVINCE:</t>
  </si>
  <si>
    <t>QUARTER:</t>
  </si>
  <si>
    <t>CITY/MUNICIPALITY: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</si>
  <si>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</si>
  <si>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</si>
  <si>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</si>
  <si>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</si>
  <si>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</si>
  <si>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</si>
  <si>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</si>
  <si>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</si>
  <si>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</si>
  <si>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Previous Years' Appropriations Transferred to the Special Trust Fund</t>
  </si>
  <si>
    <t xml:space="preserve">                   (Year 2)</t>
  </si>
  <si>
    <t xml:space="preserve">                   (Year 3)</t>
  </si>
  <si>
    <t xml:space="preserve">                   (Year 4)</t>
  </si>
  <si>
    <t xml:space="preserve">                   (Year 5)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</si>
  <si>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</si>
  <si>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</si>
  <si>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</si>
  <si>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</si>
  <si>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</si>
  <si>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Repair of Evacuation Center</t>
  </si>
  <si>
    <t xml:space="preserve">     Construction of Evacuation
      Center</t>
  </si>
  <si>
    <t xml:space="preserve">    Equipment</t>
  </si>
  <si>
    <t xml:space="preserve">    Transfers to other LGUs</t>
  </si>
  <si>
    <t xml:space="preserve">    Total Utilization</t>
  </si>
  <si>
    <t xml:space="preserve">    Unutilized Balance</t>
  </si>
  <si>
    <t>CAUTION:</t>
  </si>
  <si>
    <t>TO REDUCE THE RISK OF UPLOADING WRONG TEMPLATE FOR THIS DOCUMENT, DO NOT EDIT/DELETE THIS SHEET.</t>
  </si>
  <si>
    <t>FROM:</t>
  </si>
  <si>
    <t>FDPP TEAM</t>
  </si>
  <si>
    <t>v1</t>
  </si>
  <si>
    <t>GLICERIO D. DELA CRUZ</t>
  </si>
  <si>
    <t>MBO/Local Accountant-Designate</t>
  </si>
  <si>
    <t xml:space="preserve">    Motor Vehicles</t>
  </si>
  <si>
    <t xml:space="preserve">     Other supplies Expenses</t>
  </si>
  <si>
    <t xml:space="preserve">    Repair &amp; maint.-Rescue Vehicle</t>
  </si>
  <si>
    <t xml:space="preserve">    Supples &amp; materials for </t>
  </si>
  <si>
    <t xml:space="preserve">   fabrication of Early Warning Device</t>
  </si>
  <si>
    <t xml:space="preserve">                   (Year 2022)</t>
  </si>
  <si>
    <t>B.1. Utilization</t>
  </si>
  <si>
    <t xml:space="preserve">   A1.  Continuing Appropriations 2022</t>
  </si>
  <si>
    <t xml:space="preserve">  A.2.   Current Appropriations</t>
  </si>
  <si>
    <t xml:space="preserve">     Trainings (expenses)</t>
  </si>
  <si>
    <t xml:space="preserve">We hereby certify that we have reviewed the contents and hereby attest to the veracity and correctness of
</t>
  </si>
  <si>
    <t>the data or information contained in this document.</t>
  </si>
  <si>
    <t>REGION II-CAGAYAN VALLEY</t>
  </si>
  <si>
    <t>CAGAYAN</t>
  </si>
  <si>
    <t>SANTO NIÑO (FAIRE)</t>
  </si>
  <si>
    <t xml:space="preserve">                                    Original Signed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</si>
</sst>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5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Times New Roman"/>
      <family val="1"/>
    </font>
    <font>
      <i/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Times New Roman"/>
      <family val="1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5"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5" fillId="2" borderId="0" xfId="1" applyFont="1" applyFill="1" applyProtection="1">
      <protection locked="0"/>
    </xf>
    <xf numFmtId="0" fontId="5" fillId="2" borderId="0" xfId="0" applyFont="1" applyFill="1" applyAlignment="1">
      <alignment vertical="center"/>
    </xf>
    <xf numFmtId="164" fontId="5" fillId="2" borderId="0" xfId="1" applyFont="1" applyFill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5" fillId="2" borderId="0" xfId="0" applyFont="1" applyFill="1" applyProtection="1">
      <protection locked="0"/>
    </xf>
    <xf numFmtId="164" fontId="5" fillId="2" borderId="0" xfId="1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164" fontId="5" fillId="2" borderId="0" xfId="1" applyFont="1" applyFill="1" applyAlignment="1" applyProtection="1">
      <alignment vertical="top" wrapText="1"/>
      <protection locked="0"/>
    </xf>
    <xf numFmtId="0" fontId="6" fillId="2" borderId="0" xfId="0" applyFont="1" applyFill="1" applyProtection="1">
      <protection locked="0"/>
    </xf>
    <xf numFmtId="164" fontId="6" fillId="2" borderId="0" xfId="1" applyFont="1" applyFill="1" applyProtection="1">
      <protection locked="0"/>
    </xf>
    <xf numFmtId="164" fontId="6" fillId="2" borderId="0" xfId="1" applyFont="1" applyFill="1" applyAlignment="1" applyProtection="1">
      <alignment vertical="center"/>
      <protection locked="0"/>
    </xf>
    <xf numFmtId="164" fontId="5" fillId="2" borderId="0" xfId="1" applyFont="1" applyFill="1" applyAlignment="1" applyProtection="1">
      <alignment wrapText="1"/>
      <protection locked="0"/>
    </xf>
    <xf numFmtId="0" fontId="6" fillId="2" borderId="7" xfId="0" applyFont="1" applyFill="1" applyBorder="1" applyProtection="1">
      <protection locked="0"/>
    </xf>
    <xf numFmtId="164" fontId="5" fillId="2" borderId="7" xfId="1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164" fontId="5" fillId="2" borderId="1" xfId="1" applyFont="1" applyFill="1" applyBorder="1" applyProtection="1">
      <protection locked="0"/>
    </xf>
    <xf numFmtId="164" fontId="7" fillId="0" borderId="11" xfId="1" applyFont="1" applyBorder="1"/>
    <xf numFmtId="164" fontId="5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164" fontId="5" fillId="2" borderId="1" xfId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 applyProtection="1">
      <alignment vertical="top"/>
      <protection locked="0"/>
    </xf>
    <xf numFmtId="164" fontId="5" fillId="2" borderId="3" xfId="1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164" fontId="5" fillId="2" borderId="5" xfId="1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164" fontId="5" fillId="2" borderId="7" xfId="1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164" fontId="5" fillId="2" borderId="6" xfId="0" applyNumberFormat="1" applyFont="1" applyFill="1" applyBorder="1" applyAlignment="1" applyProtection="1">
      <alignment vertical="center" wrapText="1"/>
      <protection locked="0"/>
    </xf>
    <xf numFmtId="164" fontId="5" fillId="2" borderId="8" xfId="0" applyNumberFormat="1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164" fontId="5" fillId="2" borderId="8" xfId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164" fontId="5" fillId="2" borderId="9" xfId="1" applyFont="1" applyFill="1" applyBorder="1" applyProtection="1">
      <protection locked="0"/>
    </xf>
    <xf numFmtId="164" fontId="9" fillId="0" borderId="10" xfId="1" applyFont="1" applyBorder="1"/>
    <xf numFmtId="0" fontId="4" fillId="2" borderId="8" xfId="0" applyFont="1" applyFill="1" applyBorder="1" applyAlignment="1" applyProtection="1">
      <alignment wrapText="1"/>
      <protection locked="0"/>
    </xf>
    <xf numFmtId="0" fontId="4" fillId="2" borderId="8" xfId="0" applyFont="1" applyFill="1" applyBorder="1" applyProtection="1">
      <protection locked="0"/>
    </xf>
    <xf numFmtId="0" fontId="11" fillId="2" borderId="8" xfId="0" applyFont="1" applyFill="1" applyBorder="1" applyProtection="1">
      <protection locked="0"/>
    </xf>
    <xf numFmtId="164" fontId="5" fillId="2" borderId="8" xfId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164" fontId="5" fillId="2" borderId="5" xfId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protection locked="0"/>
    </xf>
    <xf numFmtId="164" fontId="5" fillId="2" borderId="5" xfId="0" applyNumberFormat="1" applyFont="1" applyFill="1" applyBorder="1" applyAlignment="1" applyProtection="1">
      <alignment horizontal="center"/>
      <protection locked="0"/>
    </xf>
    <xf numFmtId="164" fontId="1" fillId="0" borderId="12" xfId="1" applyFont="1" applyBorder="1"/>
    <xf numFmtId="164" fontId="4" fillId="2" borderId="3" xfId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164" fontId="3" fillId="2" borderId="1" xfId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64" fontId="3" fillId="2" borderId="6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4" fontId="5" fillId="2" borderId="1" xfId="1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164" fontId="3" fillId="2" borderId="8" xfId="1" applyFont="1" applyFill="1" applyBorder="1" applyProtection="1">
      <protection locked="0"/>
    </xf>
    <xf numFmtId="164" fontId="3" fillId="2" borderId="8" xfId="0" applyNumberFormat="1" applyFont="1" applyFill="1" applyBorder="1" applyProtection="1">
      <protection locked="0"/>
    </xf>
    <xf numFmtId="164" fontId="5" fillId="2" borderId="0" xfId="1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164" fontId="7" fillId="0" borderId="15" xfId="1" applyFont="1" applyBorder="1"/>
    <xf numFmtId="164" fontId="9" fillId="0" borderId="16" xfId="1" applyFont="1" applyBorder="1"/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Protection="1">
      <protection locked="0"/>
    </xf>
    <xf numFmtId="164" fontId="5" fillId="2" borderId="11" xfId="0" applyNumberFormat="1" applyFont="1" applyFill="1" applyBorder="1" applyProtection="1">
      <protection locked="0"/>
    </xf>
    <xf numFmtId="164" fontId="12" fillId="0" borderId="11" xfId="1" applyFont="1" applyBorder="1"/>
    <xf numFmtId="0" fontId="3" fillId="2" borderId="11" xfId="0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164" fontId="14" fillId="0" borderId="14" xfId="1" applyFont="1" applyBorder="1"/>
    <xf numFmtId="0" fontId="3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164" fontId="5" fillId="2" borderId="18" xfId="1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165" fontId="4" fillId="2" borderId="0" xfId="1" applyNumberFormat="1" applyFont="1" applyFill="1" applyAlignment="1">
      <alignment vertical="center"/>
    </xf>
    <xf numFmtId="164" fontId="4" fillId="2" borderId="0" xfId="1" applyFont="1" applyFill="1" applyAlignment="1">
      <alignment wrapText="1"/>
    </xf>
    <xf numFmtId="164" fontId="4" fillId="2" borderId="0" xfId="1" applyFont="1" applyFill="1" applyProtection="1"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801421</xdr:colOff>
      <xdr:row>53</xdr:row>
      <xdr:rowOff>8965</xdr:rowOff>
    </xdr:from>
    <xdr:to>
      <xdr:col>1</xdr:col>
      <xdr:colOff>767229</xdr:colOff>
      <xdr:row>53</xdr:row>
      <xdr:rowOff>8965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553484E3-590D-4822-AE07-7BD7E9FB132D}"/>
            </a:ext>
          </a:extLst>
        </xdr:cNvPr>
        <xdr:cNvCxnSpPr/>
      </xdr:nvCxnSpPr>
      <xdr:spPr>
        <a:xfrm>
          <a:off x="801421" y="8962465"/>
          <a:ext cx="1680308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18" workbookViewId="0">
      <selection activeCell="G33" sqref="G33"/>
    </sheetView>
  </sheetViews>
  <sheetFormatPr defaultRowHeight="15"/>
  <cols>
    <col min="1" max="1" width="29.28515625" style="7" customWidth="1"/>
    <col min="2" max="2" width="14.28515625" style="3" customWidth="1"/>
    <col min="3" max="3" width="14.140625" style="3" customWidth="1"/>
    <col min="4" max="4" width="10.7109375" style="7" customWidth="1"/>
    <col min="5" max="5" width="7.5703125" style="7" customWidth="1"/>
    <col min="6" max="6" width="7.7109375" style="7" customWidth="1"/>
    <col min="7" max="7" width="14.140625" style="7" customWidth="1"/>
    <col min="8" max="8" width="6.7109375" customWidth="1"/>
  </cols>
  <sheetData>
    <row r="1" spans="1:7">
      <c r="A1" s="4" t="s">
        <v>0</v>
      </c>
      <c r="B1" s="5"/>
      <c r="C1" s="5"/>
      <c r="D1" s="6"/>
      <c r="E1" s="6"/>
    </row>
    <row r="2" spans="1:7">
      <c r="A2" s="4" t="s">
        <v>1</v>
      </c>
      <c r="B2" s="8"/>
      <c r="C2" s="8"/>
      <c r="D2" s="9"/>
      <c r="E2" s="9"/>
      <c r="F2" s="9"/>
      <c r="G2" s="9"/>
    </row>
    <row r="3" spans="1:7">
      <c r="A3" s="10"/>
      <c r="B3" s="11"/>
      <c r="C3" s="11"/>
      <c r="D3" s="10"/>
      <c r="E3" s="10"/>
    </row>
    <row r="4" spans="1:7">
      <c r="A4" s="94" t="s">
        <v>2</v>
      </c>
      <c r="B4" s="94"/>
      <c r="C4" s="94"/>
      <c r="D4" s="94"/>
      <c r="E4" s="94"/>
      <c r="F4" s="94"/>
      <c r="G4" s="94"/>
    </row>
    <row r="5" spans="1:7" ht="6.75" customHeight="1">
      <c r="A5" s="84"/>
      <c r="B5" s="13"/>
      <c r="C5" s="13"/>
      <c r="D5" s="12"/>
      <c r="E5" s="12"/>
    </row>
    <row r="6" spans="1:7">
      <c r="A6" s="85" t="s">
        <v>3</v>
      </c>
      <c r="B6" s="87" t="s">
        <v>52</v>
      </c>
      <c r="C6" s="14"/>
      <c r="D6" s="78" t="s">
        <v>4</v>
      </c>
      <c r="F6" s="79">
        <v>2023</v>
      </c>
    </row>
    <row r="7" spans="1:7" ht="15" customHeight="1">
      <c r="A7" s="86" t="s">
        <v>5</v>
      </c>
      <c r="B7" s="88" t="s">
        <v>53</v>
      </c>
      <c r="C7" s="15"/>
      <c r="D7" s="80" t="s">
        <v>6</v>
      </c>
      <c r="F7" s="81">
        <v>4</v>
      </c>
    </row>
    <row r="8" spans="1:7">
      <c r="A8" s="86" t="s">
        <v>7</v>
      </c>
      <c r="B8" s="89" t="s">
        <v>54</v>
      </c>
      <c r="D8" s="12"/>
    </row>
    <row r="9" spans="1:7" ht="8.25" customHeight="1">
      <c r="A9" s="16"/>
      <c r="B9" s="17"/>
      <c r="C9" s="17"/>
      <c r="D9" s="18"/>
      <c r="E9" s="18"/>
      <c r="F9" s="18"/>
      <c r="G9" s="18"/>
    </row>
    <row r="10" spans="1:7" ht="13.5" customHeight="1">
      <c r="A10" s="95" t="s">
        <v>8</v>
      </c>
      <c r="B10" s="97" t="s">
        <v>9</v>
      </c>
      <c r="C10" s="97"/>
      <c r="D10" s="98" t="s">
        <v>10</v>
      </c>
      <c r="E10" s="100" t="s">
        <v>11</v>
      </c>
      <c r="F10" s="98" t="s">
        <v>12</v>
      </c>
      <c r="G10" s="95" t="s">
        <v>13</v>
      </c>
    </row>
    <row r="11" spans="1:7" ht="13.5" customHeight="1">
      <c r="A11" s="96"/>
      <c r="B11" s="101" t="s">
        <v>14</v>
      </c>
      <c r="C11" s="103" t="s">
        <v>15</v>
      </c>
      <c r="D11" s="99"/>
      <c r="E11" s="99"/>
      <c r="F11" s="96"/>
      <c r="G11" s="96"/>
    </row>
    <row r="12" spans="1:7" ht="13.5" customHeight="1">
      <c r="A12" s="96"/>
      <c r="B12" s="102"/>
      <c r="C12" s="104"/>
      <c r="D12" s="99"/>
      <c r="E12" s="99"/>
      <c r="F12" s="96"/>
      <c r="G12" s="96"/>
    </row>
    <row r="13" spans="1:7" ht="13.5" customHeight="1">
      <c r="A13" s="96"/>
      <c r="B13" s="102"/>
      <c r="C13" s="104"/>
      <c r="D13" s="99"/>
      <c r="E13" s="99"/>
      <c r="F13" s="96"/>
      <c r="G13" s="96"/>
    </row>
    <row r="14" spans="1:7" ht="13.5" customHeight="1">
      <c r="A14" s="19" t="s">
        <v>16</v>
      </c>
      <c r="B14" s="20"/>
      <c r="C14" s="20"/>
      <c r="D14" s="19"/>
      <c r="E14" s="19"/>
      <c r="F14" s="19"/>
      <c r="G14" s="19"/>
    </row>
    <row r="15" spans="1:7" ht="13.5" customHeight="1">
      <c r="A15" s="76" t="s">
        <v>47</v>
      </c>
      <c r="B15" s="68">
        <f>10014959.16*0.3</f>
        <v>3004487.7480000001</v>
      </c>
      <c r="C15" s="68">
        <f>10014959.16*0.7</f>
        <v>7010471.4119999995</v>
      </c>
      <c r="D15" s="37"/>
      <c r="E15" s="37"/>
      <c r="F15" s="37"/>
      <c r="G15" s="36">
        <f>SUM(B15:F15)</f>
        <v>10014959.16</v>
      </c>
    </row>
    <row r="16" spans="1:7" ht="13.5" customHeight="1">
      <c r="A16" s="67" t="s">
        <v>46</v>
      </c>
      <c r="B16" s="21"/>
      <c r="C16" s="21"/>
      <c r="D16" s="71"/>
      <c r="E16" s="71"/>
      <c r="F16" s="71"/>
      <c r="G16" s="72"/>
    </row>
    <row r="17" spans="1:7" ht="13.5" customHeight="1">
      <c r="A17" s="65" t="s">
        <v>26</v>
      </c>
      <c r="B17" s="21"/>
      <c r="C17" s="21">
        <f>555390+944432.5</f>
        <v>1499822.5</v>
      </c>
      <c r="D17" s="71"/>
      <c r="E17" s="71"/>
      <c r="F17" s="71"/>
      <c r="G17" s="72">
        <f>SUM(B17:F17)</f>
        <v>1499822.5</v>
      </c>
    </row>
    <row r="18" spans="1:7" ht="13.5" customHeight="1">
      <c r="A18" s="65" t="s">
        <v>27</v>
      </c>
      <c r="B18" s="21">
        <v>123861</v>
      </c>
      <c r="C18" s="21"/>
      <c r="D18" s="71"/>
      <c r="E18" s="71"/>
      <c r="F18" s="71"/>
      <c r="G18" s="72">
        <f>SUM(B18:F18)</f>
        <v>123861</v>
      </c>
    </row>
    <row r="19" spans="1:7" ht="13.5" customHeight="1">
      <c r="A19" s="56" t="s">
        <v>31</v>
      </c>
      <c r="B19" s="73">
        <f>SUM(B16:B18)</f>
        <v>123861</v>
      </c>
      <c r="C19" s="73">
        <f>SUM(C17:C18)</f>
        <v>1499822.5</v>
      </c>
      <c r="D19" s="74"/>
      <c r="E19" s="74"/>
      <c r="F19" s="74"/>
      <c r="G19" s="75">
        <f>SUM(G17:G18)</f>
        <v>1623683.5</v>
      </c>
    </row>
    <row r="20" spans="1:7" s="2" customFormat="1" ht="13.5" customHeight="1">
      <c r="A20" s="61" t="s">
        <v>32</v>
      </c>
      <c r="B20" s="73">
        <f>B15-B18</f>
        <v>2880626.7480000001</v>
      </c>
      <c r="C20" s="73">
        <f>C15-C17</f>
        <v>5510648.9119999995</v>
      </c>
      <c r="D20" s="74"/>
      <c r="E20" s="74"/>
      <c r="F20" s="74"/>
      <c r="G20" s="75">
        <f>G15-G19</f>
        <v>8391275.6600000001</v>
      </c>
    </row>
    <row r="21" spans="1:7" ht="13.5" customHeight="1">
      <c r="A21" s="23" t="s">
        <v>17</v>
      </c>
      <c r="B21" s="69"/>
      <c r="C21" s="30"/>
      <c r="D21" s="31"/>
      <c r="E21" s="31"/>
      <c r="F21" s="70"/>
      <c r="G21" s="41"/>
    </row>
    <row r="22" spans="1:7" ht="13.5" customHeight="1">
      <c r="A22" s="26" t="s">
        <v>45</v>
      </c>
      <c r="B22" s="52">
        <f>8391275.06*0.3</f>
        <v>2517382.5180000002</v>
      </c>
      <c r="C22" s="53">
        <f>8391275.06*0.7</f>
        <v>5873892.5420000004</v>
      </c>
      <c r="D22" s="54"/>
      <c r="E22" s="54"/>
      <c r="F22" s="54"/>
      <c r="G22" s="77">
        <v>8391275.0600000005</v>
      </c>
    </row>
    <row r="23" spans="1:7" ht="13.5" customHeight="1">
      <c r="A23" s="26" t="s">
        <v>18</v>
      </c>
      <c r="B23" s="27"/>
      <c r="C23" s="27"/>
      <c r="D23" s="28"/>
      <c r="E23" s="28"/>
      <c r="F23" s="28"/>
      <c r="G23" s="29"/>
    </row>
    <row r="24" spans="1:7" ht="13.5" customHeight="1">
      <c r="A24" s="26" t="s">
        <v>19</v>
      </c>
      <c r="B24" s="27"/>
      <c r="C24" s="27"/>
      <c r="D24" s="28"/>
      <c r="E24" s="28"/>
      <c r="F24" s="28"/>
      <c r="G24" s="29"/>
    </row>
    <row r="25" spans="1:7" ht="13.5" customHeight="1">
      <c r="A25" s="26" t="s">
        <v>20</v>
      </c>
      <c r="B25" s="27"/>
      <c r="C25" s="27"/>
      <c r="D25" s="28"/>
      <c r="E25" s="28"/>
      <c r="F25" s="28"/>
      <c r="G25" s="29"/>
    </row>
    <row r="26" spans="1:7" ht="13.5" customHeight="1">
      <c r="A26" s="26" t="s">
        <v>21</v>
      </c>
      <c r="B26" s="30"/>
      <c r="C26" s="30"/>
      <c r="D26" s="31"/>
      <c r="E26" s="31"/>
      <c r="F26" s="31"/>
      <c r="G26" s="32"/>
    </row>
    <row r="27" spans="1:7" ht="13.5" customHeight="1">
      <c r="A27" s="25" t="s">
        <v>22</v>
      </c>
      <c r="B27" s="24"/>
      <c r="C27" s="33"/>
      <c r="D27" s="25"/>
      <c r="E27" s="34"/>
      <c r="F27" s="25"/>
      <c r="G27" s="35"/>
    </row>
    <row r="28" spans="1:7" ht="13.5" customHeight="1">
      <c r="A28" s="25"/>
      <c r="B28" s="64"/>
      <c r="C28" s="24"/>
      <c r="D28" s="25"/>
      <c r="E28" s="34"/>
      <c r="F28" s="25"/>
      <c r="G28" s="35"/>
    </row>
    <row r="29" spans="1:7" ht="13.5" customHeight="1">
      <c r="A29" s="25"/>
      <c r="B29" s="83"/>
      <c r="C29" s="83"/>
      <c r="D29" s="25"/>
      <c r="E29" s="34"/>
      <c r="F29" s="25"/>
      <c r="G29" s="35"/>
    </row>
    <row r="30" spans="1:7" ht="13.5" customHeight="1">
      <c r="A30" s="56" t="s">
        <v>48</v>
      </c>
      <c r="B30" s="21">
        <f>11940842.3*0.3</f>
        <v>3582252.69</v>
      </c>
      <c r="C30" s="21">
        <f>11940842.3*0.7</f>
        <v>8358589.6100000003</v>
      </c>
      <c r="D30" s="19"/>
      <c r="E30" s="19"/>
      <c r="F30" s="19"/>
      <c r="G30" s="22">
        <f>SUM(B30:F30)</f>
        <v>11940842.300000001</v>
      </c>
    </row>
    <row r="31" spans="1:7" ht="13.5" customHeight="1">
      <c r="A31" s="25"/>
      <c r="B31" s="24"/>
      <c r="C31" s="33"/>
      <c r="D31" s="25"/>
      <c r="E31" s="34"/>
      <c r="F31" s="25"/>
      <c r="G31" s="35"/>
    </row>
    <row r="32" spans="1:7" ht="13.5" customHeight="1">
      <c r="A32" s="19" t="s">
        <v>23</v>
      </c>
      <c r="B32" s="55"/>
      <c r="C32" s="55"/>
      <c r="D32" s="56"/>
      <c r="E32" s="56"/>
      <c r="F32" s="56"/>
      <c r="G32" s="57">
        <f>G15+G30</f>
        <v>21955801.460000001</v>
      </c>
    </row>
    <row r="33" spans="1:9" ht="13.5" customHeight="1">
      <c r="A33" s="19" t="s">
        <v>24</v>
      </c>
      <c r="B33" s="20"/>
      <c r="C33" s="20"/>
      <c r="D33" s="19"/>
      <c r="E33" s="19"/>
      <c r="F33" s="19"/>
      <c r="G33" s="19"/>
    </row>
    <row r="34" spans="1:9" ht="13.5" customHeight="1">
      <c r="A34" s="19" t="s">
        <v>25</v>
      </c>
      <c r="B34" s="20">
        <v>0</v>
      </c>
      <c r="C34" s="20">
        <v>0</v>
      </c>
      <c r="D34" s="19"/>
      <c r="E34" s="19"/>
      <c r="F34" s="19"/>
      <c r="G34" s="22">
        <f>SUM(B34:F34)</f>
        <v>0</v>
      </c>
    </row>
    <row r="35" spans="1:9" ht="13.5" customHeight="1">
      <c r="A35" s="19" t="s">
        <v>26</v>
      </c>
      <c r="B35" s="20">
        <v>2950319.89</v>
      </c>
      <c r="C35" s="20">
        <f>11250+21650+600000+1818589.61+39000+42660+7500+13400+6750+7730+7650+14000</f>
        <v>2590179.6100000003</v>
      </c>
      <c r="D35" s="19"/>
      <c r="E35" s="19"/>
      <c r="F35" s="19"/>
      <c r="G35" s="22">
        <f>SUM(B35:F35)</f>
        <v>5540499.5</v>
      </c>
    </row>
    <row r="36" spans="1:9" ht="13.5" customHeight="1">
      <c r="A36" s="19" t="s">
        <v>27</v>
      </c>
      <c r="B36" s="20">
        <v>0</v>
      </c>
      <c r="C36" s="20">
        <v>126055</v>
      </c>
      <c r="D36" s="19"/>
      <c r="E36" s="19"/>
      <c r="F36" s="19"/>
      <c r="G36" s="22">
        <f>SUM(B36:F36)</f>
        <v>126055</v>
      </c>
    </row>
    <row r="37" spans="1:9" ht="13.5" customHeight="1">
      <c r="A37" s="66" t="s">
        <v>49</v>
      </c>
      <c r="B37" s="20">
        <v>0</v>
      </c>
      <c r="C37" s="20">
        <f>5200+9550+30000+87975+22000+21000+21000+21000</f>
        <v>217725</v>
      </c>
      <c r="D37" s="19"/>
      <c r="E37" s="19"/>
      <c r="F37" s="19"/>
      <c r="G37" s="22">
        <f>SUM(B37:F37)</f>
        <v>217725</v>
      </c>
    </row>
    <row r="38" spans="1:9" ht="13.5" customHeight="1">
      <c r="A38" s="43" t="s">
        <v>41</v>
      </c>
      <c r="B38" s="20"/>
      <c r="C38" s="20">
        <f>4070+190500+151600+23750+73395+6300</f>
        <v>449615</v>
      </c>
      <c r="D38" s="19"/>
      <c r="E38" s="19"/>
      <c r="F38" s="19"/>
      <c r="G38" s="22">
        <f>SUM(C38:F38)</f>
        <v>449615</v>
      </c>
    </row>
    <row r="39" spans="1:9" ht="13.5" customHeight="1">
      <c r="A39" s="42" t="s">
        <v>28</v>
      </c>
      <c r="B39" s="59"/>
      <c r="C39" s="59">
        <v>0</v>
      </c>
      <c r="D39" s="58"/>
      <c r="E39" s="58"/>
      <c r="F39" s="58"/>
      <c r="G39" s="60">
        <f>SUM(B39:F39)</f>
        <v>0</v>
      </c>
    </row>
    <row r="40" spans="1:9" ht="13.5" customHeight="1">
      <c r="A40" s="49" t="s">
        <v>43</v>
      </c>
      <c r="B40" s="45"/>
      <c r="C40" s="45"/>
      <c r="D40" s="46"/>
      <c r="E40" s="46"/>
      <c r="F40" s="46"/>
      <c r="G40" s="46"/>
    </row>
    <row r="41" spans="1:9" ht="13.5" customHeight="1">
      <c r="A41" s="50" t="s">
        <v>44</v>
      </c>
      <c r="B41" s="47"/>
      <c r="C41" s="47">
        <f>310630+45765+53860</f>
        <v>410255</v>
      </c>
      <c r="D41" s="48"/>
      <c r="E41" s="48"/>
      <c r="F41" s="48"/>
      <c r="G41" s="51">
        <f>SUM(C41:F41)</f>
        <v>410255</v>
      </c>
    </row>
    <row r="42" spans="1:9" ht="13.5" customHeight="1">
      <c r="A42" s="19" t="s">
        <v>29</v>
      </c>
      <c r="B42" s="20">
        <v>0</v>
      </c>
      <c r="C42" s="20">
        <f>620840+27114+381500+135000</f>
        <v>1164454</v>
      </c>
      <c r="D42" s="19"/>
      <c r="E42" s="19"/>
      <c r="F42" s="19"/>
      <c r="G42" s="22">
        <f>SUM(B42:F42)</f>
        <v>1164454</v>
      </c>
    </row>
    <row r="43" spans="1:9" ht="13.5" customHeight="1">
      <c r="A43" s="19" t="s">
        <v>40</v>
      </c>
      <c r="B43" s="20"/>
      <c r="C43" s="20">
        <v>2194420</v>
      </c>
      <c r="D43" s="19"/>
      <c r="E43" s="19"/>
      <c r="F43" s="19"/>
      <c r="G43" s="22">
        <f>SUM(C43:F43)</f>
        <v>2194420</v>
      </c>
    </row>
    <row r="44" spans="1:9" ht="13.5" customHeight="1">
      <c r="A44" s="44" t="s">
        <v>42</v>
      </c>
      <c r="B44" s="38"/>
      <c r="C44" s="38">
        <f>11960</f>
        <v>11960</v>
      </c>
      <c r="D44" s="37"/>
      <c r="E44" s="37"/>
      <c r="F44" s="37"/>
      <c r="G44" s="36">
        <f>SUM(C44:F44)</f>
        <v>11960</v>
      </c>
    </row>
    <row r="45" spans="1:9" ht="13.5" customHeight="1">
      <c r="A45" s="19" t="s">
        <v>30</v>
      </c>
      <c r="B45" s="20">
        <v>0</v>
      </c>
      <c r="C45" s="20">
        <v>0</v>
      </c>
      <c r="D45" s="19"/>
      <c r="E45" s="19"/>
      <c r="F45" s="19"/>
      <c r="G45" s="22">
        <f>SUM(B45:F45)</f>
        <v>0</v>
      </c>
    </row>
    <row r="46" spans="1:9" ht="13.5" customHeight="1">
      <c r="A46" s="19" t="s">
        <v>31</v>
      </c>
      <c r="B46" s="20">
        <f>SUM(B34:B45)</f>
        <v>2950319.89</v>
      </c>
      <c r="C46" s="20">
        <f>SUM(C35:C45)</f>
        <v>7164663.6100000003</v>
      </c>
      <c r="D46" s="19"/>
      <c r="E46" s="19"/>
      <c r="F46" s="19"/>
      <c r="G46" s="22">
        <f>SUM(G35:G45)</f>
        <v>10114983.5</v>
      </c>
    </row>
    <row r="47" spans="1:9" ht="13.5" customHeight="1">
      <c r="A47" s="61" t="s">
        <v>32</v>
      </c>
      <c r="B47" s="62">
        <f>B30-B46</f>
        <v>631932.79999999981</v>
      </c>
      <c r="C47" s="62">
        <f>C30-C46</f>
        <v>1193926</v>
      </c>
      <c r="D47" s="61"/>
      <c r="E47" s="61"/>
      <c r="F47" s="61"/>
      <c r="G47" s="63">
        <f>G30-G46</f>
        <v>1825858.8000000007</v>
      </c>
      <c r="H47" s="2"/>
      <c r="I47" s="2"/>
    </row>
    <row r="48" spans="1:9">
      <c r="A48" s="39"/>
      <c r="B48" s="40"/>
      <c r="C48" s="40"/>
      <c r="D48" s="39"/>
      <c r="E48" s="39"/>
      <c r="F48" s="39"/>
      <c r="G48" s="39"/>
    </row>
    <row r="49" spans="1:7">
      <c r="A49" s="90" t="s">
        <v>50</v>
      </c>
      <c r="B49" s="91"/>
      <c r="C49" s="91"/>
      <c r="D49" s="91"/>
      <c r="E49" s="91"/>
      <c r="F49" s="91"/>
      <c r="G49" s="91"/>
    </row>
    <row r="50" spans="1:7">
      <c r="A50" s="82" t="s">
        <v>51</v>
      </c>
      <c r="G50" s="3"/>
    </row>
    <row r="51" spans="1:7">
      <c r="A51" s="82"/>
      <c r="G51" s="3"/>
    </row>
    <row r="52" spans="1:7">
      <c r="A52" s="82" t="s">
        <v>55</v>
      </c>
      <c r="G52" s="3"/>
    </row>
    <row r="53" spans="1:7">
      <c r="A53" s="92" t="s">
        <v>38</v>
      </c>
      <c r="B53" s="93"/>
    </row>
    <row r="54" spans="1:7">
      <c r="A54" s="93" t="s">
        <v>39</v>
      </c>
      <c r="B54" s="93"/>
    </row>
  </sheetData>
  <mergeCells count="12">
    <mergeCell ref="A49:G49"/>
    <mergeCell ref="A53:B53"/>
    <mergeCell ref="A54:B54"/>
    <mergeCell ref="A4:G4"/>
    <mergeCell ref="A10:A13"/>
    <mergeCell ref="B10:C10"/>
    <mergeCell ref="D10:D13"/>
    <mergeCell ref="E10:E13"/>
    <mergeCell ref="F10:F13"/>
    <mergeCell ref="G10:G13"/>
    <mergeCell ref="B11:B13"/>
    <mergeCell ref="C11:C13"/>
  </mergeCells>
  <pageMargins left="0.39685039370078701" right="0.196850393700787" top="0.91181102400000003" bottom="0.39370078740157499" header="0.31496062992126" footer="0.15748031496063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G16" sqref="G16"/>
    </sheetView>
  </sheetViews>
  <sheetFormatPr defaultRowHeight="15"/>
  <sheetData>
    <row r="1" spans="1:1" ht="23.45" customHeight="1">
      <c r="A1" s="1" t="s">
        <v>33</v>
      </c>
    </row>
    <row r="3" spans="1:1">
      <c r="A3" t="s">
        <v>34</v>
      </c>
    </row>
    <row r="5" spans="1:1">
      <c r="A5" t="s">
        <v>35</v>
      </c>
    </row>
    <row r="6" spans="1:1">
      <c r="A6" s="2" t="s">
        <v>36</v>
      </c>
    </row>
    <row r="9" spans="1:1">
      <c r="A9" t="s">
        <v>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MB-Office</cp:lastModifiedBy>
  <cp:lastPrinted>2024-02-21T05:40:45Z</cp:lastPrinted>
  <dcterms:created xsi:type="dcterms:W3CDTF">2015-06-05T18:17:20Z</dcterms:created>
  <dcterms:modified xsi:type="dcterms:W3CDTF">2024-02-23T07:29:32Z</dcterms:modified>
  <cp:category/>
</cp:coreProperties>
</file>